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 activeTab="4"/>
  </bookViews>
  <sheets>
    <sheet name="samaritanus" sheetId="1" r:id="rId1"/>
    <sheet name="contranscar" sheetId="2" r:id="rId2"/>
    <sheet name="asidor" sheetId="3" r:id="rId3"/>
    <sheet name="top med" sheetId="4" r:id="rId4"/>
    <sheet name="Sheet5" sheetId="5" r:id="rId5"/>
  </sheets>
  <calcPr calcId="124519"/>
</workbook>
</file>

<file path=xl/calcChain.xml><?xml version="1.0" encoding="utf-8"?>
<calcChain xmlns="http://schemas.openxmlformats.org/spreadsheetml/2006/main">
  <c r="C12" i="5"/>
  <c r="E60" i="1"/>
  <c r="E64"/>
  <c r="E67"/>
  <c r="E68" s="1"/>
  <c r="D62" i="4"/>
  <c r="D63" s="1"/>
  <c r="D59"/>
  <c r="D55"/>
  <c r="F62"/>
  <c r="F63" s="1"/>
  <c r="E61"/>
  <c r="E63" s="1"/>
  <c r="F59"/>
  <c r="E59"/>
  <c r="F55"/>
  <c r="E55"/>
  <c r="G64" i="1"/>
  <c r="G60"/>
  <c r="D64" i="3"/>
  <c r="D65" s="1"/>
  <c r="D66" s="1"/>
  <c r="D61"/>
  <c r="D57"/>
  <c r="E66"/>
  <c r="E65"/>
  <c r="E61"/>
  <c r="E57"/>
  <c r="E63"/>
  <c r="F66"/>
  <c r="F65"/>
  <c r="F61"/>
  <c r="F57"/>
  <c r="F62" i="2"/>
  <c r="E62"/>
  <c r="D62"/>
  <c r="F58"/>
  <c r="E58"/>
  <c r="D58"/>
  <c r="F54"/>
  <c r="E54"/>
  <c r="D54"/>
  <c r="G68" i="1"/>
  <c r="F68"/>
  <c r="F64"/>
  <c r="F60"/>
  <c r="E69" l="1"/>
  <c r="D64" i="4"/>
  <c r="F64"/>
  <c r="E64"/>
  <c r="G69" i="1"/>
  <c r="F69"/>
  <c r="F68" i="3"/>
  <c r="D63" i="2"/>
  <c r="F63"/>
  <c r="E63"/>
  <c r="G71" i="1" l="1"/>
  <c r="F66" i="4"/>
  <c r="F65" i="2"/>
</calcChain>
</file>

<file path=xl/sharedStrings.xml><?xml version="1.0" encoding="utf-8"?>
<sst xmlns="http://schemas.openxmlformats.org/spreadsheetml/2006/main" count="139" uniqueCount="39">
  <si>
    <t>CAS MURES</t>
  </si>
  <si>
    <t>SC Samaritanus SRL</t>
  </si>
  <si>
    <t>Localitate   Târgu Mureș</t>
  </si>
  <si>
    <t>Județ Mureș</t>
  </si>
  <si>
    <t>Valoare contractata decembrie</t>
  </si>
  <si>
    <t>Valoare decontata 1-15 dec 2018</t>
  </si>
  <si>
    <t>Valoare realizata-validata 1-15 dec 2018</t>
  </si>
  <si>
    <t>Valoare de decontat dec 2018</t>
  </si>
  <si>
    <t>9.101.07</t>
  </si>
  <si>
    <t>AMB02007-Decont 01/12/201/-31/12/2018</t>
  </si>
  <si>
    <t>SC ContranscarSRL</t>
  </si>
  <si>
    <t>SC Asodor SRL</t>
  </si>
  <si>
    <t>Valoare realizata-validata  dec 2018</t>
  </si>
  <si>
    <t>SC Topmed Trans SRL</t>
  </si>
  <si>
    <t>AMB0200Decont pe 2018-04-01-31-12-2018</t>
  </si>
  <si>
    <t>Luna</t>
  </si>
  <si>
    <t>Valoare de decontat</t>
  </si>
  <si>
    <t>Valoare realizată</t>
  </si>
  <si>
    <t>Valoare contractată</t>
  </si>
  <si>
    <t>Aprilie</t>
  </si>
  <si>
    <t>Mai</t>
  </si>
  <si>
    <t>Trim II</t>
  </si>
  <si>
    <t>Iulie</t>
  </si>
  <si>
    <t xml:space="preserve">August </t>
  </si>
  <si>
    <t>Septembrie</t>
  </si>
  <si>
    <t>Octombrie</t>
  </si>
  <si>
    <t>Trim III</t>
  </si>
  <si>
    <t xml:space="preserve">Noiembrie </t>
  </si>
  <si>
    <t>Decembrie</t>
  </si>
  <si>
    <t>Trim IV</t>
  </si>
  <si>
    <t>Iunie</t>
  </si>
  <si>
    <t>Total</t>
  </si>
  <si>
    <t>Valoare factura regulariazare apr-dec 2018</t>
  </si>
  <si>
    <t>AMB02008Decont pe 2018-04-01-31-12-2018</t>
  </si>
  <si>
    <t>SAMARITANUS</t>
  </si>
  <si>
    <t>TOPMED TRANS</t>
  </si>
  <si>
    <t>CONTRANSCAR</t>
  </si>
  <si>
    <t>ASIDOR</t>
  </si>
  <si>
    <t>Regularizare Trim IV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</si>
</sst>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l_e_i_-;\-* #,##0.00\ _l_e_i_-;_-* &quot;-&quot;??\ _l_e_i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0" fillId="0" borderId="6" xfId="0" applyBorder="1"/>
    <xf numFmtId="0" fontId="0" fillId="0" borderId="7" xfId="0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Font="1" applyBorder="1"/>
    <xf numFmtId="0" fontId="0" fillId="0" borderId="8" xfId="0" applyFont="1" applyBorder="1"/>
    <xf numFmtId="0" fontId="2" fillId="0" borderId="8" xfId="0" applyFont="1" applyBorder="1"/>
    <xf numFmtId="0" fontId="0" fillId="0" borderId="12" xfId="0" applyBorder="1"/>
    <xf numFmtId="0" fontId="2" fillId="0" borderId="14" xfId="0" applyFont="1" applyFill="1" applyBorder="1"/>
    <xf numFmtId="4" fontId="0" fillId="0" borderId="1" xfId="0" applyNumberFormat="1" applyFont="1" applyBorder="1"/>
    <xf numFmtId="4" fontId="0" fillId="0" borderId="9" xfId="0" applyNumberFormat="1" applyBorder="1"/>
    <xf numFmtId="4" fontId="2" fillId="0" borderId="2" xfId="0" applyNumberFormat="1" applyFont="1" applyBorder="1"/>
    <xf numFmtId="4" fontId="0" fillId="0" borderId="0" xfId="0" applyNumberFormat="1"/>
    <xf numFmtId="4" fontId="2" fillId="0" borderId="0" xfId="0" applyNumberFormat="1" applyFont="1"/>
    <xf numFmtId="4" fontId="2" fillId="0" borderId="7" xfId="0" applyNumberFormat="1" applyFont="1" applyBorder="1"/>
    <xf numFmtId="4" fontId="0" fillId="0" borderId="7" xfId="0" applyNumberFormat="1" applyBorder="1"/>
    <xf numFmtId="4" fontId="0" fillId="0" borderId="7" xfId="0" applyNumberFormat="1" applyFont="1" applyBorder="1"/>
    <xf numFmtId="4" fontId="0" fillId="0" borderId="10" xfId="0" applyNumberFormat="1" applyBorder="1"/>
    <xf numFmtId="4" fontId="2" fillId="0" borderId="13" xfId="0" applyNumberFormat="1" applyFont="1" applyBorder="1"/>
    <xf numFmtId="0" fontId="0" fillId="0" borderId="1" xfId="0" applyFont="1" applyBorder="1"/>
    <xf numFmtId="0" fontId="2" fillId="0" borderId="14" xfId="0" applyFont="1" applyBorder="1"/>
    <xf numFmtId="0" fontId="2" fillId="0" borderId="2" xfId="0" applyFont="1" applyBorder="1"/>
    <xf numFmtId="4" fontId="0" fillId="0" borderId="12" xfId="0" applyNumberFormat="1" applyBorder="1"/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/>
    <xf numFmtId="4" fontId="2" fillId="0" borderId="1" xfId="0" applyNumberFormat="1" applyFont="1" applyBorder="1" applyAlignment="1"/>
    <xf numFmtId="164" fontId="0" fillId="0" borderId="15" xfId="1" applyNumberFormat="1" applyFont="1" applyBorder="1" applyAlignment="1"/>
    <xf numFmtId="164" fontId="0" fillId="0" borderId="16" xfId="1" applyNumberFormat="1" applyFont="1" applyBorder="1" applyAlignment="1"/>
    <xf numFmtId="4" fontId="2" fillId="0" borderId="2" xfId="0" applyNumberFormat="1" applyFont="1" applyBorder="1" applyAlignment="1"/>
    <xf numFmtId="164" fontId="0" fillId="0" borderId="1" xfId="1" applyNumberFormat="1" applyFont="1" applyBorder="1" applyAlignment="1">
      <alignment horizontal="right" vertical="top"/>
    </xf>
    <xf numFmtId="4" fontId="0" fillId="0" borderId="1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7" xfId="0" applyFont="1" applyBorder="1"/>
    <xf numFmtId="0" fontId="0" fillId="0" borderId="11" xfId="0" applyBorder="1"/>
    <xf numFmtId="0" fontId="0" fillId="0" borderId="17" xfId="0" applyBorder="1"/>
    <xf numFmtId="0" fontId="0" fillId="0" borderId="3" xfId="0" applyBorder="1"/>
    <xf numFmtId="0" fontId="0" fillId="0" borderId="5" xfId="0" applyBorder="1"/>
    <xf numFmtId="0" fontId="2" fillId="0" borderId="1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L86"/>
  <sheetViews>
    <sheetView topLeftCell="A40" workbookViewId="0">
      <selection activeCell="G53" sqref="G53"/>
    </sheetView>
  </sheetViews>
  <sheetFormatPr defaultRowHeight="15"/>
  <cols>
    <col min="4" max="4" width="15.140625" customWidth="1"/>
    <col min="5" max="5" width="14.42578125" customWidth="1"/>
    <col min="6" max="6" width="12.7109375" customWidth="1"/>
    <col min="7" max="7" width="13" customWidth="1"/>
  </cols>
  <sheetData>
    <row r="8" spans="2:9">
      <c r="C8" s="7" t="s">
        <v>0</v>
      </c>
      <c r="D8" s="7"/>
      <c r="E8" s="7"/>
      <c r="F8" s="7"/>
      <c r="G8" s="7"/>
      <c r="H8" s="7"/>
      <c r="I8" s="7"/>
    </row>
    <row r="9" spans="2:9">
      <c r="C9" s="7" t="s">
        <v>1</v>
      </c>
      <c r="D9" s="7"/>
      <c r="E9" s="7"/>
      <c r="F9" s="7"/>
      <c r="G9" s="7"/>
      <c r="H9" s="7"/>
      <c r="I9" s="7"/>
    </row>
    <row r="10" spans="2:9">
      <c r="C10" s="7" t="s">
        <v>2</v>
      </c>
      <c r="D10" s="7"/>
      <c r="E10" s="7"/>
      <c r="F10" s="7"/>
      <c r="G10" s="7"/>
      <c r="H10" s="7"/>
      <c r="I10" s="7"/>
    </row>
    <row r="11" spans="2:9">
      <c r="C11" s="7" t="s">
        <v>3</v>
      </c>
      <c r="D11" s="7"/>
      <c r="E11" s="7"/>
      <c r="F11" s="7"/>
      <c r="G11" s="7"/>
      <c r="H11" s="7"/>
      <c r="I11" s="7"/>
    </row>
    <row r="12" spans="2:9">
      <c r="C12" s="7"/>
      <c r="D12" s="7"/>
      <c r="E12" s="7"/>
      <c r="F12" s="7"/>
      <c r="G12" s="7"/>
      <c r="H12" s="7"/>
      <c r="I12" s="7"/>
    </row>
    <row r="13" spans="2:9">
      <c r="C13" s="7" t="s">
        <v>9</v>
      </c>
      <c r="D13" s="7"/>
      <c r="E13" s="7"/>
    </row>
    <row r="15" spans="2:9" ht="75">
      <c r="B15" s="4" t="s">
        <v>4</v>
      </c>
      <c r="C15" s="5" t="s">
        <v>6</v>
      </c>
      <c r="D15" s="5" t="s">
        <v>5</v>
      </c>
      <c r="E15" s="5" t="s">
        <v>12</v>
      </c>
      <c r="F15" s="5" t="s">
        <v>7</v>
      </c>
    </row>
    <row r="16" spans="2:9">
      <c r="B16" s="3">
        <v>21903.54</v>
      </c>
      <c r="C16" s="3">
        <v>12186.09</v>
      </c>
      <c r="D16" s="3">
        <v>12186.09</v>
      </c>
      <c r="E16" s="2" t="s">
        <v>8</v>
      </c>
      <c r="F16" s="6">
        <v>9101.07</v>
      </c>
    </row>
    <row r="38" spans="2:3" ht="16.5" customHeight="1"/>
    <row r="39" spans="2:3" ht="16.5" customHeight="1"/>
    <row r="40" spans="2:3" ht="16.5" customHeight="1"/>
    <row r="41" spans="2:3" ht="16.5" customHeight="1"/>
    <row r="42" spans="2:3" ht="16.5" customHeight="1"/>
    <row r="43" spans="2:3" ht="16.5" customHeight="1">
      <c r="B43" s="7" t="s">
        <v>0</v>
      </c>
    </row>
    <row r="44" spans="2:3">
      <c r="B44" s="7" t="s">
        <v>1</v>
      </c>
    </row>
    <row r="45" spans="2:3">
      <c r="B45" s="7" t="s">
        <v>2</v>
      </c>
    </row>
    <row r="46" spans="2:3">
      <c r="B46" s="7" t="s">
        <v>3</v>
      </c>
    </row>
    <row r="48" spans="2:3">
      <c r="C48" s="7"/>
    </row>
    <row r="49" spans="2:9">
      <c r="C49" s="7"/>
    </row>
    <row r="50" spans="2:9">
      <c r="C50" s="7"/>
      <c r="G50" s="7"/>
      <c r="H50" s="7"/>
    </row>
    <row r="51" spans="2:9">
      <c r="B51" s="1"/>
      <c r="C51" s="7"/>
      <c r="G51" s="7"/>
      <c r="H51" s="7"/>
      <c r="I51" s="7"/>
    </row>
    <row r="52" spans="2:9">
      <c r="E52" s="7" t="s">
        <v>14</v>
      </c>
      <c r="F52" s="7"/>
      <c r="G52" s="7"/>
      <c r="H52" s="7"/>
      <c r="I52" s="7"/>
    </row>
    <row r="53" spans="2:9">
      <c r="C53" s="7"/>
      <c r="D53" s="7"/>
      <c r="E53" s="7"/>
      <c r="F53" s="7"/>
      <c r="G53" s="7"/>
      <c r="H53" s="7"/>
      <c r="I53" s="7"/>
    </row>
    <row r="54" spans="2:9">
      <c r="C54" s="7"/>
      <c r="D54" s="7"/>
      <c r="E54" s="7"/>
      <c r="F54" s="7"/>
      <c r="G54" s="7"/>
      <c r="H54" s="8"/>
      <c r="I54" s="8"/>
    </row>
    <row r="55" spans="2:9" ht="15.75" thickBot="1">
      <c r="C55" s="7"/>
      <c r="D55" s="7"/>
      <c r="E55" s="7"/>
      <c r="F55" s="7"/>
      <c r="G55" s="7"/>
      <c r="H55" s="7"/>
      <c r="I55" s="7"/>
    </row>
    <row r="56" spans="2:9" s="1" customFormat="1" ht="30">
      <c r="B56"/>
      <c r="C56" s="8"/>
      <c r="D56" s="13" t="s">
        <v>15</v>
      </c>
      <c r="E56" s="14" t="s">
        <v>16</v>
      </c>
      <c r="F56" s="14" t="s">
        <v>18</v>
      </c>
      <c r="G56" s="15" t="s">
        <v>17</v>
      </c>
      <c r="H56" s="7"/>
      <c r="I56" s="7"/>
    </row>
    <row r="57" spans="2:9">
      <c r="C57" s="7"/>
      <c r="D57" s="16" t="s">
        <v>19</v>
      </c>
      <c r="E57" s="54">
        <v>10804.08</v>
      </c>
      <c r="F57" s="21">
        <v>19098.669999999998</v>
      </c>
      <c r="G57" s="28">
        <v>10804.08</v>
      </c>
    </row>
    <row r="58" spans="2:9">
      <c r="C58" s="7"/>
      <c r="D58" s="16" t="s">
        <v>20</v>
      </c>
      <c r="E58" s="55">
        <v>12263.9</v>
      </c>
      <c r="F58" s="21">
        <v>14120.1</v>
      </c>
      <c r="G58" s="28">
        <v>12827.12</v>
      </c>
    </row>
    <row r="59" spans="2:9">
      <c r="D59" s="16" t="s">
        <v>30</v>
      </c>
      <c r="E59" s="56">
        <v>14120.1</v>
      </c>
      <c r="F59" s="21">
        <v>14120.1</v>
      </c>
      <c r="G59" s="57">
        <v>14841.44</v>
      </c>
    </row>
    <row r="60" spans="2:9">
      <c r="D60" s="9" t="s">
        <v>21</v>
      </c>
      <c r="E60" s="6">
        <f>E57+E58+E59+1284.56</f>
        <v>38472.639999999999</v>
      </c>
      <c r="F60" s="6">
        <f>F57+F58+F59</f>
        <v>47338.869999999995</v>
      </c>
      <c r="G60" s="26">
        <f>G57+G58+G59</f>
        <v>38472.639999999999</v>
      </c>
    </row>
    <row r="61" spans="2:9">
      <c r="D61" s="16" t="s">
        <v>22</v>
      </c>
      <c r="E61" s="54">
        <v>11054.78</v>
      </c>
      <c r="F61" s="21">
        <v>14120.1</v>
      </c>
      <c r="G61" s="27">
        <v>11054.78</v>
      </c>
    </row>
    <row r="62" spans="2:9">
      <c r="D62" s="16" t="s">
        <v>23</v>
      </c>
      <c r="E62" s="55">
        <v>12263.9</v>
      </c>
      <c r="F62" s="21">
        <v>14120.1</v>
      </c>
      <c r="G62" s="27">
        <v>13489.84</v>
      </c>
    </row>
    <row r="63" spans="2:9">
      <c r="D63" s="16" t="s">
        <v>24</v>
      </c>
      <c r="E63" s="56">
        <v>11876.64</v>
      </c>
      <c r="F63" s="3">
        <v>14120.1</v>
      </c>
      <c r="G63" s="27">
        <v>11876.64</v>
      </c>
    </row>
    <row r="64" spans="2:9">
      <c r="D64" s="9" t="s">
        <v>26</v>
      </c>
      <c r="E64" s="6">
        <f>E61+E62+E63+1225.94</f>
        <v>36421.26</v>
      </c>
      <c r="F64" s="6">
        <f>F61+F62+F63</f>
        <v>42360.3</v>
      </c>
      <c r="G64" s="26">
        <f>G61+G62+G63</f>
        <v>36421.26</v>
      </c>
    </row>
    <row r="65" spans="3:12">
      <c r="D65" s="16" t="s">
        <v>25</v>
      </c>
      <c r="E65" s="54">
        <v>8601.74</v>
      </c>
      <c r="F65" s="3">
        <v>10457.94</v>
      </c>
      <c r="G65" s="27">
        <v>14259.38</v>
      </c>
    </row>
    <row r="66" spans="3:12">
      <c r="D66" s="16" t="s">
        <v>27</v>
      </c>
      <c r="E66" s="55">
        <v>15533.09</v>
      </c>
      <c r="F66" s="3">
        <v>18317.39</v>
      </c>
      <c r="G66" s="27">
        <v>19122.96</v>
      </c>
    </row>
    <row r="67" spans="3:12" ht="15.75" thickBot="1">
      <c r="D67" s="17" t="s">
        <v>28</v>
      </c>
      <c r="E67" s="56">
        <f>9247.51+12186.09+9101.07</f>
        <v>30534.67</v>
      </c>
      <c r="F67" s="22">
        <v>21903.56</v>
      </c>
      <c r="G67" s="29">
        <v>21287.16</v>
      </c>
    </row>
    <row r="68" spans="3:12" ht="15.75" thickBot="1">
      <c r="C68" s="7"/>
      <c r="D68" s="20" t="s">
        <v>29</v>
      </c>
      <c r="E68" s="23">
        <f>E65+E66+E67</f>
        <v>54669.5</v>
      </c>
      <c r="F68" s="23">
        <f>F65+F66+F67</f>
        <v>50678.89</v>
      </c>
      <c r="G68" s="30">
        <f>G65+G66+G67</f>
        <v>54669.5</v>
      </c>
    </row>
    <row r="69" spans="3:12" ht="15.75" thickBot="1">
      <c r="C69" s="7"/>
      <c r="D69" s="33" t="s">
        <v>31</v>
      </c>
      <c r="E69" s="23">
        <f>E60+E64+E68</f>
        <v>129563.4</v>
      </c>
      <c r="F69" s="23">
        <f>F60+F64+F68</f>
        <v>140378.06</v>
      </c>
      <c r="G69" s="23">
        <f>G60+G64+G68</f>
        <v>129563.4</v>
      </c>
    </row>
    <row r="70" spans="3:12" ht="15.75" thickBot="1">
      <c r="C70" s="7"/>
      <c r="D70" s="7"/>
    </row>
    <row r="71" spans="3:12" ht="15.75" thickBot="1">
      <c r="C71" s="7"/>
      <c r="D71" s="32" t="s">
        <v>32</v>
      </c>
      <c r="E71" s="19"/>
      <c r="F71" s="34"/>
      <c r="G71" s="30">
        <f>G69-E69</f>
        <v>0</v>
      </c>
    </row>
    <row r="72" spans="3:12">
      <c r="C72" s="7"/>
      <c r="D72" s="7"/>
      <c r="L72" s="24"/>
    </row>
    <row r="73" spans="3:12">
      <c r="D73" s="7"/>
    </row>
    <row r="81" spans="3:4">
      <c r="C81" s="7"/>
    </row>
    <row r="82" spans="3:4">
      <c r="C82" s="7"/>
      <c r="D82" s="7"/>
    </row>
    <row r="83" spans="3:4">
      <c r="C83" s="7"/>
      <c r="D83" s="7"/>
    </row>
    <row r="84" spans="3:4">
      <c r="C84" s="7"/>
      <c r="D84" s="7"/>
    </row>
    <row r="85" spans="3:4">
      <c r="C85" s="7"/>
      <c r="D85" s="7"/>
    </row>
    <row r="86" spans="3:4">
      <c r="D86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65"/>
  <sheetViews>
    <sheetView topLeftCell="A25" workbookViewId="0">
      <selection activeCell="A27" sqref="A27:XFD27"/>
    </sheetView>
  </sheetViews>
  <sheetFormatPr defaultRowHeight="15"/>
  <cols>
    <col min="3" max="3" width="11.5703125" customWidth="1"/>
    <col min="4" max="4" width="14.5703125" customWidth="1"/>
    <col min="5" max="5" width="15.28515625" customWidth="1"/>
    <col min="6" max="6" width="16" customWidth="1"/>
    <col min="7" max="7" width="13.140625" customWidth="1"/>
  </cols>
  <sheetData>
    <row r="5" spans="1:7">
      <c r="A5" s="7" t="s">
        <v>0</v>
      </c>
      <c r="B5" s="7"/>
      <c r="C5" s="7"/>
      <c r="D5" s="7"/>
      <c r="E5" s="7"/>
      <c r="F5" s="7"/>
      <c r="G5" s="7"/>
    </row>
    <row r="6" spans="1:7">
      <c r="A6" s="7" t="s">
        <v>10</v>
      </c>
      <c r="B6" s="7"/>
      <c r="C6" s="7"/>
      <c r="D6" s="7"/>
      <c r="E6" s="7"/>
      <c r="F6" s="7"/>
      <c r="G6" s="7"/>
    </row>
    <row r="7" spans="1:7">
      <c r="A7" s="7" t="s">
        <v>2</v>
      </c>
      <c r="B7" s="7"/>
      <c r="C7" s="7"/>
      <c r="D7" s="7"/>
      <c r="E7" s="7"/>
      <c r="F7" s="7"/>
      <c r="G7" s="7"/>
    </row>
    <row r="8" spans="1:7">
      <c r="A8" s="7" t="s">
        <v>3</v>
      </c>
      <c r="B8" s="7"/>
      <c r="C8" s="7"/>
      <c r="D8" s="7"/>
      <c r="E8" s="7"/>
      <c r="F8" s="7"/>
      <c r="G8" s="7"/>
    </row>
    <row r="9" spans="1:7">
      <c r="A9" s="7"/>
      <c r="B9" s="7"/>
      <c r="C9" s="7"/>
      <c r="D9" s="7" t="s">
        <v>9</v>
      </c>
      <c r="E9" s="7"/>
      <c r="F9" s="7"/>
      <c r="G9" s="7"/>
    </row>
    <row r="10" spans="1:7">
      <c r="A10" s="7"/>
      <c r="B10" s="7"/>
      <c r="C10" s="7"/>
      <c r="D10" s="7"/>
      <c r="E10" s="7"/>
      <c r="F10" s="7"/>
      <c r="G10" s="7"/>
    </row>
    <row r="12" spans="1:7" ht="60">
      <c r="C12" s="4" t="s">
        <v>4</v>
      </c>
      <c r="D12" s="5" t="s">
        <v>6</v>
      </c>
      <c r="E12" s="5" t="s">
        <v>5</v>
      </c>
      <c r="F12" s="5" t="s">
        <v>12</v>
      </c>
      <c r="G12" s="5" t="s">
        <v>7</v>
      </c>
    </row>
    <row r="13" spans="1:7">
      <c r="C13" s="3">
        <v>6373.08</v>
      </c>
      <c r="D13" s="3">
        <v>0</v>
      </c>
      <c r="E13" s="3">
        <v>0</v>
      </c>
      <c r="F13" s="3">
        <v>4854.6000000000004</v>
      </c>
      <c r="G13" s="6">
        <v>4854.6000000000004</v>
      </c>
    </row>
    <row r="45" spans="1:6">
      <c r="A45" s="7" t="s">
        <v>0</v>
      </c>
      <c r="B45" s="7"/>
      <c r="C45" s="7"/>
    </row>
    <row r="46" spans="1:6">
      <c r="A46" s="7" t="s">
        <v>10</v>
      </c>
      <c r="B46" s="7"/>
      <c r="C46" s="7"/>
    </row>
    <row r="47" spans="1:6">
      <c r="A47" s="7" t="s">
        <v>2</v>
      </c>
      <c r="B47" s="7"/>
      <c r="C47" s="7"/>
    </row>
    <row r="48" spans="1:6">
      <c r="A48" s="7" t="s">
        <v>3</v>
      </c>
      <c r="B48" s="7"/>
      <c r="C48" s="7"/>
      <c r="D48" s="7" t="s">
        <v>33</v>
      </c>
      <c r="E48" s="7"/>
      <c r="F48" s="7"/>
    </row>
    <row r="49" spans="3:6" ht="15.75" thickBot="1">
      <c r="C49" s="7"/>
      <c r="D49" s="7"/>
      <c r="E49" s="7"/>
      <c r="F49" s="7"/>
    </row>
    <row r="50" spans="3:6" ht="30">
      <c r="C50" s="35" t="s">
        <v>15</v>
      </c>
      <c r="D50" s="36" t="s">
        <v>16</v>
      </c>
      <c r="E50" s="36" t="s">
        <v>18</v>
      </c>
      <c r="F50" s="37" t="s">
        <v>17</v>
      </c>
    </row>
    <row r="51" spans="3:6">
      <c r="C51" s="9" t="s">
        <v>19</v>
      </c>
      <c r="D51" s="21">
        <v>2086.2600000000002</v>
      </c>
      <c r="E51" s="21">
        <v>5128.76</v>
      </c>
      <c r="F51" s="28">
        <v>2086.2600000000002</v>
      </c>
    </row>
    <row r="52" spans="3:6">
      <c r="C52" s="9" t="s">
        <v>20</v>
      </c>
      <c r="D52" s="21">
        <v>4087.98</v>
      </c>
      <c r="E52" s="21">
        <v>4087.98</v>
      </c>
      <c r="F52" s="28">
        <v>6936.76</v>
      </c>
    </row>
    <row r="53" spans="3:6">
      <c r="C53" s="9" t="s">
        <v>30</v>
      </c>
      <c r="D53" s="31">
        <v>0</v>
      </c>
      <c r="E53" s="21">
        <v>4087.98</v>
      </c>
      <c r="F53" s="10">
        <v>0</v>
      </c>
    </row>
    <row r="54" spans="3:6">
      <c r="C54" s="9" t="s">
        <v>21</v>
      </c>
      <c r="D54" s="6">
        <f>D51+D52+D53+2848.78</f>
        <v>9023.02</v>
      </c>
      <c r="E54" s="6">
        <f>E51+E52+E53</f>
        <v>13304.72</v>
      </c>
      <c r="F54" s="26">
        <f>F51+F52+F53</f>
        <v>9023.02</v>
      </c>
    </row>
    <row r="55" spans="3:6">
      <c r="C55" s="9" t="s">
        <v>22</v>
      </c>
      <c r="D55" s="3">
        <v>4087.98</v>
      </c>
      <c r="E55" s="21">
        <v>4087.98</v>
      </c>
      <c r="F55" s="27">
        <v>8129.22</v>
      </c>
    </row>
    <row r="56" spans="3:6">
      <c r="C56" s="9" t="s">
        <v>23</v>
      </c>
      <c r="D56" s="3">
        <v>4006.84</v>
      </c>
      <c r="E56" s="21">
        <v>4087.98</v>
      </c>
      <c r="F56" s="27">
        <v>4006.84</v>
      </c>
    </row>
    <row r="57" spans="3:6">
      <c r="C57" s="9" t="s">
        <v>24</v>
      </c>
      <c r="D57" s="3">
        <v>4087.98</v>
      </c>
      <c r="E57" s="3">
        <v>4087.98</v>
      </c>
      <c r="F57" s="27">
        <v>4510.72</v>
      </c>
    </row>
    <row r="58" spans="3:6">
      <c r="C58" s="9" t="s">
        <v>26</v>
      </c>
      <c r="D58" s="6">
        <f>D55+D56+D57+4362.84</f>
        <v>16545.64</v>
      </c>
      <c r="E58" s="6">
        <f>E55+E56+E57</f>
        <v>12263.94</v>
      </c>
      <c r="F58" s="26">
        <f>F55+F56+F57</f>
        <v>16646.780000000002</v>
      </c>
    </row>
    <row r="59" spans="3:6">
      <c r="C59" s="9" t="s">
        <v>25</v>
      </c>
      <c r="D59" s="3">
        <v>2867.2</v>
      </c>
      <c r="E59" s="3">
        <v>2867.2</v>
      </c>
      <c r="F59" s="27">
        <v>4033</v>
      </c>
    </row>
    <row r="60" spans="3:6">
      <c r="C60" s="9" t="s">
        <v>27</v>
      </c>
      <c r="D60" s="3">
        <v>4026.46</v>
      </c>
      <c r="E60" s="3">
        <v>5177.6499999999996</v>
      </c>
      <c r="F60" s="27">
        <v>4026.46</v>
      </c>
    </row>
    <row r="61" spans="3:6" ht="15.75" thickBot="1">
      <c r="C61" s="18" t="s">
        <v>28</v>
      </c>
      <c r="D61" s="22">
        <v>4854.6000000000004</v>
      </c>
      <c r="E61" s="22">
        <v>6373.08</v>
      </c>
      <c r="F61" s="29">
        <v>4854.6000000000004</v>
      </c>
    </row>
    <row r="62" spans="3:6" ht="15.75" thickBot="1">
      <c r="C62" s="20" t="s">
        <v>29</v>
      </c>
      <c r="D62" s="23">
        <f>D59+D60+D61</f>
        <v>11748.26</v>
      </c>
      <c r="E62" s="23">
        <f>E59+E60+E61</f>
        <v>14417.93</v>
      </c>
      <c r="F62" s="30">
        <f>F59+F60+F61</f>
        <v>12914.060000000001</v>
      </c>
    </row>
    <row r="63" spans="3:6" ht="15.75" thickBot="1">
      <c r="C63" s="33" t="s">
        <v>31</v>
      </c>
      <c r="D63" s="23">
        <f>D54+D58+D62</f>
        <v>37316.92</v>
      </c>
      <c r="E63" s="23">
        <f>E54+E58+E62</f>
        <v>39986.589999999997</v>
      </c>
      <c r="F63" s="23">
        <f>F54+F58+F62</f>
        <v>38583.86</v>
      </c>
    </row>
    <row r="64" spans="3:6" ht="15.75" thickBot="1">
      <c r="C64" s="7"/>
    </row>
    <row r="65" spans="3:6" ht="15.75" thickBot="1">
      <c r="C65" s="32" t="s">
        <v>32</v>
      </c>
      <c r="D65" s="19"/>
      <c r="E65" s="34"/>
      <c r="F65" s="30">
        <f>F63-D63</f>
        <v>1266.9400000000023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8"/>
  <sheetViews>
    <sheetView topLeftCell="A19" workbookViewId="0">
      <selection activeCell="A27" sqref="A27:XFD27"/>
    </sheetView>
  </sheetViews>
  <sheetFormatPr defaultRowHeight="15"/>
  <cols>
    <col min="3" max="3" width="13.85546875" customWidth="1"/>
    <col min="4" max="4" width="15.140625" customWidth="1"/>
    <col min="5" max="5" width="13.140625" customWidth="1"/>
    <col min="6" max="6" width="13.85546875" customWidth="1"/>
    <col min="7" max="7" width="11.7109375" customWidth="1"/>
  </cols>
  <sheetData>
    <row r="5" spans="1:7">
      <c r="A5" s="7" t="s">
        <v>0</v>
      </c>
      <c r="B5" s="7"/>
      <c r="C5" s="7"/>
      <c r="D5" s="7"/>
      <c r="E5" s="7"/>
      <c r="F5" s="7"/>
      <c r="G5" s="7"/>
    </row>
    <row r="6" spans="1:7">
      <c r="A6" s="7" t="s">
        <v>11</v>
      </c>
      <c r="B6" s="7"/>
      <c r="C6" s="7"/>
      <c r="D6" s="7"/>
      <c r="E6" s="7"/>
      <c r="F6" s="7"/>
      <c r="G6" s="7"/>
    </row>
    <row r="7" spans="1:7">
      <c r="A7" s="7" t="s">
        <v>2</v>
      </c>
      <c r="B7" s="7"/>
      <c r="C7" s="7"/>
      <c r="D7" s="7"/>
      <c r="E7" s="7"/>
      <c r="F7" s="7"/>
      <c r="G7" s="7"/>
    </row>
    <row r="8" spans="1:7">
      <c r="A8" s="7" t="s">
        <v>3</v>
      </c>
      <c r="B8" s="7"/>
      <c r="C8" s="7"/>
      <c r="D8" s="7"/>
      <c r="E8" s="7"/>
      <c r="F8" s="7"/>
      <c r="G8" s="7"/>
    </row>
    <row r="9" spans="1:7">
      <c r="A9" s="7"/>
      <c r="B9" s="7"/>
      <c r="C9" s="7"/>
      <c r="D9" s="7" t="s">
        <v>9</v>
      </c>
      <c r="E9" s="7"/>
      <c r="F9" s="7"/>
      <c r="G9" s="7"/>
    </row>
    <row r="12" spans="1:7" s="1" customFormat="1" ht="60">
      <c r="C12" s="4" t="s">
        <v>4</v>
      </c>
      <c r="D12" s="5" t="s">
        <v>6</v>
      </c>
      <c r="E12" s="5" t="s">
        <v>5</v>
      </c>
      <c r="F12" s="5" t="s">
        <v>12</v>
      </c>
      <c r="G12" s="5" t="s">
        <v>7</v>
      </c>
    </row>
    <row r="13" spans="1:7">
      <c r="C13" s="3">
        <v>6373.08</v>
      </c>
      <c r="D13" s="3">
        <v>4149.8999999999996</v>
      </c>
      <c r="E13" s="3">
        <v>4149.8999999999996</v>
      </c>
      <c r="F13" s="3">
        <v>1143.18</v>
      </c>
      <c r="G13" s="6">
        <v>1143.18</v>
      </c>
    </row>
    <row r="48" spans="1:3">
      <c r="A48" s="7" t="s">
        <v>0</v>
      </c>
      <c r="B48" s="7"/>
      <c r="C48" s="7"/>
    </row>
    <row r="49" spans="1:6">
      <c r="A49" s="7" t="s">
        <v>11</v>
      </c>
      <c r="B49" s="7"/>
      <c r="C49" s="7"/>
    </row>
    <row r="50" spans="1:6">
      <c r="A50" s="7" t="s">
        <v>2</v>
      </c>
      <c r="B50" s="7"/>
      <c r="C50" s="7"/>
    </row>
    <row r="51" spans="1:6">
      <c r="A51" s="7" t="s">
        <v>3</v>
      </c>
      <c r="B51" s="7"/>
      <c r="C51" s="7"/>
      <c r="D51" s="7" t="s">
        <v>33</v>
      </c>
      <c r="E51" s="7"/>
      <c r="F51" s="7"/>
    </row>
    <row r="52" spans="1:6" ht="15.75" thickBot="1">
      <c r="C52" s="7"/>
      <c r="D52" s="7"/>
      <c r="E52" s="7"/>
      <c r="F52" s="7"/>
    </row>
    <row r="53" spans="1:6" ht="30">
      <c r="C53" s="13" t="s">
        <v>15</v>
      </c>
      <c r="D53" s="14" t="s">
        <v>16</v>
      </c>
      <c r="E53" s="14" t="s">
        <v>18</v>
      </c>
      <c r="F53" s="15" t="s">
        <v>17</v>
      </c>
    </row>
    <row r="54" spans="1:6">
      <c r="C54" s="16" t="s">
        <v>19</v>
      </c>
      <c r="D54" s="21"/>
      <c r="E54" s="21"/>
      <c r="F54" s="41">
        <v>0</v>
      </c>
    </row>
    <row r="55" spans="1:6">
      <c r="C55" s="16" t="s">
        <v>20</v>
      </c>
      <c r="D55" s="41">
        <v>3579.56</v>
      </c>
      <c r="E55" s="47">
        <v>4087.98</v>
      </c>
      <c r="F55" s="41">
        <v>3579.56</v>
      </c>
    </row>
    <row r="56" spans="1:6">
      <c r="C56" s="16" t="s">
        <v>30</v>
      </c>
      <c r="D56" s="41">
        <v>3416.06</v>
      </c>
      <c r="E56" s="47">
        <v>4087.98</v>
      </c>
      <c r="F56" s="41">
        <v>3416.06</v>
      </c>
    </row>
    <row r="57" spans="1:6">
      <c r="C57" s="9" t="s">
        <v>21</v>
      </c>
      <c r="D57" s="6">
        <f>D55+D56</f>
        <v>6995.62</v>
      </c>
      <c r="E57" s="49">
        <f>E55+E56</f>
        <v>8175.96</v>
      </c>
      <c r="F57" s="42">
        <f>F54+F55+F56</f>
        <v>6995.62</v>
      </c>
    </row>
    <row r="58" spans="1:6">
      <c r="C58" s="16" t="s">
        <v>22</v>
      </c>
      <c r="D58" s="43">
        <v>2772.96</v>
      </c>
      <c r="E58" s="48">
        <v>4087.98</v>
      </c>
      <c r="F58" s="43">
        <v>2772.96</v>
      </c>
    </row>
    <row r="59" spans="1:6">
      <c r="C59" s="16" t="s">
        <v>23</v>
      </c>
      <c r="D59" s="53">
        <v>4087.98</v>
      </c>
      <c r="E59" s="48">
        <v>4087.98</v>
      </c>
      <c r="F59" s="43">
        <v>5604.78</v>
      </c>
    </row>
    <row r="60" spans="1:6">
      <c r="C60" s="16" t="s">
        <v>24</v>
      </c>
      <c r="D60" s="3">
        <v>4087.98</v>
      </c>
      <c r="E60" s="48">
        <v>4087.98</v>
      </c>
      <c r="F60" s="43">
        <v>5018.3599999999997</v>
      </c>
    </row>
    <row r="61" spans="1:6">
      <c r="C61" s="9" t="s">
        <v>26</v>
      </c>
      <c r="D61" s="6">
        <f>D58+D59+D60+2447.18</f>
        <v>13396.1</v>
      </c>
      <c r="E61" s="49">
        <f>E58+E59+E60</f>
        <v>12263.94</v>
      </c>
      <c r="F61" s="42">
        <f>F58+F59+F60</f>
        <v>13396.099999999999</v>
      </c>
    </row>
    <row r="62" spans="1:6">
      <c r="C62" s="16" t="s">
        <v>25</v>
      </c>
      <c r="D62" s="43">
        <v>2716.28</v>
      </c>
      <c r="E62" s="50">
        <v>2867.2</v>
      </c>
      <c r="F62" s="43">
        <v>2716.28</v>
      </c>
    </row>
    <row r="63" spans="1:6">
      <c r="C63" s="16" t="s">
        <v>27</v>
      </c>
      <c r="D63" s="3">
        <v>5177.6499999999996</v>
      </c>
      <c r="E63" s="48">
        <f>2867.2+2310.45</f>
        <v>5177.6499999999996</v>
      </c>
      <c r="F63" s="43">
        <v>5349.72</v>
      </c>
    </row>
    <row r="64" spans="1:6" ht="15.75" thickBot="1">
      <c r="C64" s="17" t="s">
        <v>28</v>
      </c>
      <c r="D64" s="22">
        <f>5293.08+172.07</f>
        <v>5465.15</v>
      </c>
      <c r="E64" s="51">
        <v>6373.08</v>
      </c>
      <c r="F64" s="44">
        <v>5293.08</v>
      </c>
    </row>
    <row r="65" spans="3:6" ht="15.75" thickBot="1">
      <c r="C65" s="20" t="s">
        <v>29</v>
      </c>
      <c r="D65" s="23">
        <f>D62+D63+D64</f>
        <v>13359.08</v>
      </c>
      <c r="E65" s="52">
        <f>E62+E63+E64</f>
        <v>14417.93</v>
      </c>
      <c r="F65" s="45">
        <f>F62+F63+F64</f>
        <v>13359.08</v>
      </c>
    </row>
    <row r="66" spans="3:6" ht="15.75" thickBot="1">
      <c r="C66" s="33" t="s">
        <v>31</v>
      </c>
      <c r="D66" s="23">
        <f>D57+D61+D65</f>
        <v>33750.800000000003</v>
      </c>
      <c r="E66" s="23">
        <f>E57+E61+E65</f>
        <v>34857.83</v>
      </c>
      <c r="F66" s="46">
        <f>F57+F61+F65</f>
        <v>33750.799999999996</v>
      </c>
    </row>
    <row r="67" spans="3:6" ht="15.75" thickBot="1">
      <c r="C67" s="7"/>
    </row>
    <row r="68" spans="3:6" ht="15.75" thickBot="1">
      <c r="C68" s="32" t="s">
        <v>32</v>
      </c>
      <c r="D68" s="19"/>
      <c r="E68" s="34"/>
      <c r="F68" s="30">
        <f>F66-D66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G66"/>
  <sheetViews>
    <sheetView topLeftCell="A49" workbookViewId="0">
      <selection activeCell="K29" sqref="K29"/>
    </sheetView>
  </sheetViews>
  <sheetFormatPr defaultRowHeight="15"/>
  <cols>
    <col min="3" max="3" width="13.5703125" customWidth="1"/>
    <col min="4" max="4" width="14.28515625" customWidth="1"/>
    <col min="5" max="5" width="13.42578125" customWidth="1"/>
    <col min="6" max="6" width="12" customWidth="1"/>
    <col min="7" max="7" width="10.5703125" customWidth="1"/>
  </cols>
  <sheetData>
    <row r="11" spans="1:7">
      <c r="A11" s="7" t="s">
        <v>0</v>
      </c>
      <c r="B11" s="7"/>
      <c r="C11" s="7"/>
      <c r="D11" s="7"/>
      <c r="E11" s="7"/>
      <c r="F11" s="7"/>
      <c r="G11" s="7"/>
    </row>
    <row r="12" spans="1:7">
      <c r="A12" s="7" t="s">
        <v>13</v>
      </c>
      <c r="B12" s="7"/>
      <c r="C12" s="7"/>
      <c r="D12" s="7"/>
      <c r="E12" s="7"/>
      <c r="F12" s="7"/>
      <c r="G12" s="7"/>
    </row>
    <row r="13" spans="1:7">
      <c r="A13" s="7" t="s">
        <v>2</v>
      </c>
      <c r="B13" s="7"/>
      <c r="C13" s="7"/>
      <c r="D13" s="7"/>
      <c r="E13" s="7"/>
      <c r="F13" s="7"/>
      <c r="G13" s="7"/>
    </row>
    <row r="14" spans="1:7">
      <c r="A14" s="7" t="s">
        <v>3</v>
      </c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 t="s">
        <v>9</v>
      </c>
      <c r="E15" s="7"/>
      <c r="F15" s="7"/>
      <c r="G15" s="7"/>
    </row>
    <row r="18" spans="3:7" ht="60">
      <c r="C18" s="4" t="s">
        <v>4</v>
      </c>
      <c r="D18" s="5" t="s">
        <v>6</v>
      </c>
      <c r="E18" s="5" t="s">
        <v>5</v>
      </c>
      <c r="F18" s="5" t="s">
        <v>12</v>
      </c>
      <c r="G18" s="5" t="s">
        <v>7</v>
      </c>
    </row>
    <row r="19" spans="3:7">
      <c r="C19" s="3">
        <v>42611.02</v>
      </c>
      <c r="D19" s="3">
        <v>25350.93</v>
      </c>
      <c r="E19" s="3">
        <v>25350.93</v>
      </c>
      <c r="F19" s="3">
        <v>8798.31</v>
      </c>
      <c r="G19" s="6">
        <v>8798.31</v>
      </c>
    </row>
    <row r="45" spans="1:3">
      <c r="A45" s="7" t="s">
        <v>0</v>
      </c>
      <c r="B45" s="7"/>
      <c r="C45" s="7"/>
    </row>
    <row r="46" spans="1:3">
      <c r="A46" s="7" t="s">
        <v>13</v>
      </c>
      <c r="B46" s="7"/>
      <c r="C46" s="7"/>
    </row>
    <row r="47" spans="1:3">
      <c r="A47" s="7" t="s">
        <v>2</v>
      </c>
      <c r="B47" s="7"/>
      <c r="C47" s="7"/>
    </row>
    <row r="48" spans="1:3">
      <c r="A48" s="7" t="s">
        <v>3</v>
      </c>
      <c r="B48" s="7"/>
      <c r="C48" s="7"/>
    </row>
    <row r="49" spans="1:6">
      <c r="A49" s="7"/>
      <c r="B49" s="7"/>
      <c r="C49" s="7"/>
      <c r="D49" s="7" t="s">
        <v>14</v>
      </c>
      <c r="E49" s="7"/>
      <c r="F49" s="7"/>
    </row>
    <row r="50" spans="1:6" ht="15.75" thickBot="1">
      <c r="C50" s="7"/>
      <c r="D50" s="7"/>
      <c r="E50" s="7"/>
      <c r="F50" s="7"/>
    </row>
    <row r="51" spans="1:6" ht="30">
      <c r="C51" s="13" t="s">
        <v>15</v>
      </c>
      <c r="D51" s="14" t="s">
        <v>16</v>
      </c>
      <c r="E51" s="14" t="s">
        <v>18</v>
      </c>
      <c r="F51" s="15" t="s">
        <v>17</v>
      </c>
    </row>
    <row r="52" spans="1:6">
      <c r="C52" s="16" t="s">
        <v>19</v>
      </c>
      <c r="D52" s="54">
        <v>27738.32</v>
      </c>
      <c r="E52" s="39">
        <v>30772.57</v>
      </c>
      <c r="F52" s="28">
        <v>27738.32</v>
      </c>
    </row>
    <row r="53" spans="1:6">
      <c r="C53" s="16" t="s">
        <v>20</v>
      </c>
      <c r="D53" s="55">
        <v>28615.97</v>
      </c>
      <c r="E53" s="38">
        <v>28615.97</v>
      </c>
      <c r="F53" s="28">
        <v>34496.32</v>
      </c>
    </row>
    <row r="54" spans="1:6">
      <c r="C54" s="16" t="s">
        <v>30</v>
      </c>
      <c r="D54" s="56">
        <v>28615.94</v>
      </c>
      <c r="E54" s="40">
        <v>28615.95</v>
      </c>
      <c r="F54" s="57">
        <v>29506.3</v>
      </c>
    </row>
    <row r="55" spans="1:6">
      <c r="C55" s="9" t="s">
        <v>21</v>
      </c>
      <c r="D55" s="6">
        <f>D52+D53+D54+3034.25</f>
        <v>88004.479999999996</v>
      </c>
      <c r="E55" s="6">
        <f>E52+E53+E54</f>
        <v>88004.49</v>
      </c>
      <c r="F55" s="26">
        <f>F52+F53+F54</f>
        <v>91740.94</v>
      </c>
    </row>
    <row r="56" spans="1:6">
      <c r="C56" s="16" t="s">
        <v>22</v>
      </c>
      <c r="D56" s="54">
        <v>28616.01</v>
      </c>
      <c r="E56" s="39">
        <v>28616.01</v>
      </c>
      <c r="F56" s="27">
        <v>30140.68</v>
      </c>
    </row>
    <row r="57" spans="1:6">
      <c r="C57" s="16" t="s">
        <v>23</v>
      </c>
      <c r="D57" s="55">
        <v>28006.46</v>
      </c>
      <c r="E57" s="38">
        <v>28615.919999999998</v>
      </c>
      <c r="F57" s="27">
        <v>28006.46</v>
      </c>
    </row>
    <row r="58" spans="1:6">
      <c r="C58" s="16" t="s">
        <v>24</v>
      </c>
      <c r="D58" s="56">
        <v>28078.400000000001</v>
      </c>
      <c r="E58" s="40">
        <v>28615.95</v>
      </c>
      <c r="F58" s="27">
        <v>28078.400000000001</v>
      </c>
    </row>
    <row r="59" spans="1:6">
      <c r="C59" s="9" t="s">
        <v>26</v>
      </c>
      <c r="D59" s="6">
        <f>D56+D57+D58+1147</f>
        <v>85847.87</v>
      </c>
      <c r="E59" s="6">
        <f>E56+E57+E58</f>
        <v>85847.87999999999</v>
      </c>
      <c r="F59" s="26">
        <f>F56+F57+F58</f>
        <v>86225.540000000008</v>
      </c>
    </row>
    <row r="60" spans="1:6">
      <c r="C60" s="16" t="s">
        <v>25</v>
      </c>
      <c r="D60" s="54">
        <v>20070.48</v>
      </c>
      <c r="E60" s="39">
        <v>20070.48</v>
      </c>
      <c r="F60" s="27">
        <v>23397.94</v>
      </c>
    </row>
    <row r="61" spans="1:6">
      <c r="C61" s="16" t="s">
        <v>27</v>
      </c>
      <c r="D61" s="55">
        <v>38243.65</v>
      </c>
      <c r="E61" s="38">
        <f>22070.45+16173.2</f>
        <v>38243.65</v>
      </c>
      <c r="F61" s="27">
        <v>39375.160000000003</v>
      </c>
    </row>
    <row r="62" spans="1:6" ht="15.75" thickBot="1">
      <c r="C62" s="17" t="s">
        <v>28</v>
      </c>
      <c r="D62" s="56">
        <f>25350.93+8798.31</f>
        <v>34149.24</v>
      </c>
      <c r="E62" s="40">
        <v>42611.02</v>
      </c>
      <c r="F62" s="29">
        <f>8798.31+25350.93</f>
        <v>34149.24</v>
      </c>
    </row>
    <row r="63" spans="1:6" ht="15.75" thickBot="1">
      <c r="C63" s="20" t="s">
        <v>29</v>
      </c>
      <c r="D63" s="23">
        <f>D60+D61+D62</f>
        <v>92463.37</v>
      </c>
      <c r="E63" s="23">
        <f>E60+E61+E62</f>
        <v>100925.15</v>
      </c>
      <c r="F63" s="30">
        <f>F60+F61+F62</f>
        <v>96922.34</v>
      </c>
    </row>
    <row r="64" spans="1:6" ht="15.75" thickBot="1">
      <c r="C64" s="33" t="s">
        <v>31</v>
      </c>
      <c r="D64" s="23">
        <f>D55+D59+D63</f>
        <v>266315.71999999997</v>
      </c>
      <c r="E64" s="23">
        <f>E55+E59+E63</f>
        <v>274777.52</v>
      </c>
      <c r="F64" s="23">
        <f>F55+F59+F63</f>
        <v>274888.82</v>
      </c>
    </row>
    <row r="65" spans="3:6" ht="15.75" thickBot="1">
      <c r="C65" s="7"/>
    </row>
    <row r="66" spans="3:6" ht="15.75" thickBot="1">
      <c r="C66" s="32" t="s">
        <v>32</v>
      </c>
      <c r="D66" s="19"/>
      <c r="E66" s="34"/>
      <c r="F66" s="30">
        <f>E64-D64</f>
        <v>8461.8000000000466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C14"/>
  <sheetViews>
    <sheetView tabSelected="1" workbookViewId="0">
      <selection activeCell="H18" sqref="H18"/>
    </sheetView>
  </sheetViews>
  <sheetFormatPr defaultRowHeight="15"/>
  <cols>
    <col min="2" max="2" width="17.5703125" customWidth="1"/>
    <col min="3" max="3" width="23.28515625" customWidth="1"/>
  </cols>
  <sheetData>
    <row r="6" spans="2:3" ht="15.75" thickBot="1"/>
    <row r="7" spans="2:3" ht="15.75" thickBot="1">
      <c r="B7" s="58"/>
      <c r="C7" s="59" t="s">
        <v>38</v>
      </c>
    </row>
    <row r="8" spans="2:3">
      <c r="B8" s="60" t="s">
        <v>34</v>
      </c>
      <c r="C8" s="61">
        <v>0</v>
      </c>
    </row>
    <row r="9" spans="2:3">
      <c r="B9" s="11" t="s">
        <v>35</v>
      </c>
      <c r="C9" s="27">
        <v>8461.7999999999993</v>
      </c>
    </row>
    <row r="10" spans="2:3">
      <c r="B10" s="11" t="s">
        <v>36</v>
      </c>
      <c r="C10" s="27">
        <v>1266.94</v>
      </c>
    </row>
    <row r="11" spans="2:3">
      <c r="B11" s="11" t="s">
        <v>37</v>
      </c>
      <c r="C11" s="12">
        <v>0</v>
      </c>
    </row>
    <row r="12" spans="2:3" ht="15.75" thickBot="1">
      <c r="B12" s="18" t="s">
        <v>31</v>
      </c>
      <c r="C12" s="62">
        <f>SUM(C8:C11)</f>
        <v>9728.74</v>
      </c>
    </row>
    <row r="14" spans="2:3">
      <c r="C14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samaritanus</vt:lpstr>
      <vt:lpstr>contranscar</vt:lpstr>
      <vt:lpstr>asidor</vt:lpstr>
      <vt:lpstr>top med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2019-01-18T09:43:27Z</cp:lastPrinted>
  <dcterms:created xsi:type="dcterms:W3CDTF">2019-01-18T07:56:11Z</dcterms:created>
  <dcterms:modified xsi:type="dcterms:W3CDTF">2019-01-30T13:20:16Z</dcterms:modified>
</cp:coreProperties>
</file>